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  <sheet name="Arkusz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<sst xmlns="http://schemas.openxmlformats.org/spreadsheetml/2006/main" count="59" uniqueCount="52">
  <si>
    <t xml:space="preserve">Tabela 5 *) sporządzają placówki oświatowe</t>
  </si>
  <si>
    <t xml:space="preserve">PROJEKT BUDŻETU NA 2023 ROK </t>
  </si>
  <si>
    <t xml:space="preserve">(pieczęć jednostki)</t>
  </si>
  <si>
    <t xml:space="preserve">Dział , rozdział  80104  Sporządzić odrębnie dla każdej klasyfikacji rozdziału wydatku </t>
  </si>
  <si>
    <t xml:space="preserve">Lp.</t>
  </si>
  <si>
    <t xml:space="preserve">Kod pracownika ( w celu weryfikacji poprawności kody należy przekazać do GZOF)</t>
  </si>
  <si>
    <t xml:space="preserve">Wymiar czasu pracy</t>
  </si>
  <si>
    <t xml:space="preserve">Wynagrodzenie miesięczne (tylko składniki wynagrodzenia stałe)</t>
  </si>
  <si>
    <t xml:space="preserve">Razem wynagrodzenie miesięczne</t>
  </si>
  <si>
    <t xml:space="preserve">liczba m-cy</t>
  </si>
  <si>
    <t xml:space="preserve">Kwota roczna - kolumna 11*12</t>
  </si>
  <si>
    <t xml:space="preserve">Skutki zmian wynagrodzeń w 2021 roku - zmiany w ujęciu rocznym tj.zmiany poszczególnych składników ( z tytułu np. awansu zawodowego, zmiany stazu pracy) * ilość miesięcy</t>
  </si>
  <si>
    <t xml:space="preserve">Planowane wynagrodzenie łaczne na 2023 r. par. 4010 kol 14+13</t>
  </si>
  <si>
    <t xml:space="preserve">Pochodne od wyn. par 4110</t>
  </si>
  <si>
    <t xml:space="preserve">Pochodne od wyn. Par. 4120</t>
  </si>
  <si>
    <t xml:space="preserve">Uwagi 3)</t>
  </si>
  <si>
    <t xml:space="preserve">Zasadnicze</t>
  </si>
  <si>
    <t xml:space="preserve">dodatek stażowy</t>
  </si>
  <si>
    <t xml:space="preserve">dodatek funkcyjny</t>
  </si>
  <si>
    <t xml:space="preserve">Inne (*)  - wymienić - można dodać kolumnę</t>
  </si>
  <si>
    <t xml:space="preserve">motywacyjny</t>
  </si>
  <si>
    <t xml:space="preserve">godziny ponadwymiarowe</t>
  </si>
  <si>
    <t xml:space="preserve">wychowawstwo</t>
  </si>
  <si>
    <t xml:space="preserve">opiekun stażu</t>
  </si>
  <si>
    <t xml:space="preserve">Nauczyciele wraz z Dyrektorem jednostki - uszeregowanie wg stopnia awansu zawodowego - podzielić na grupy</t>
  </si>
  <si>
    <t xml:space="preserve">GRUPA : nauczyciel kontraktowy</t>
  </si>
  <si>
    <t xml:space="preserve">Mas</t>
  </si>
  <si>
    <t xml:space="preserve">JAR</t>
  </si>
  <si>
    <t xml:space="preserve">WES</t>
  </si>
  <si>
    <t xml:space="preserve">KUB</t>
  </si>
  <si>
    <t xml:space="preserve">RAZEM </t>
  </si>
  <si>
    <t xml:space="preserve">GRUPA : nauczyciel mianowany</t>
  </si>
  <si>
    <t xml:space="preserve">CHO</t>
  </si>
  <si>
    <t xml:space="preserve">UNI</t>
  </si>
  <si>
    <t xml:space="preserve">SZYM</t>
  </si>
  <si>
    <t xml:space="preserve">GRUPA : dyplomowany</t>
  </si>
  <si>
    <t xml:space="preserve">WYSZ</t>
  </si>
  <si>
    <t xml:space="preserve">DEB</t>
  </si>
  <si>
    <t xml:space="preserve">DOB</t>
  </si>
  <si>
    <t xml:space="preserve">WAL</t>
  </si>
  <si>
    <t xml:space="preserve">MAT</t>
  </si>
  <si>
    <t xml:space="preserve">ORZ</t>
  </si>
  <si>
    <t xml:space="preserve">MIK</t>
  </si>
  <si>
    <t xml:space="preserve">ZDZ</t>
  </si>
  <si>
    <t xml:space="preserve">ZAK</t>
  </si>
  <si>
    <t xml:space="preserve">PRO</t>
  </si>
  <si>
    <t xml:space="preserve">RAZEM GRUPY</t>
  </si>
  <si>
    <t xml:space="preserve">*3)</t>
  </si>
  <si>
    <t xml:space="preserve">W szczególności należy podać informację o wielkości zmian jakie nastąpią w składnikach wynagrodzenia pracownikaw okresie od 1.01- do 31.12.2023 i przyczynę zmian</t>
  </si>
  <si>
    <t xml:space="preserve">      Data sporządzenia </t>
  </si>
  <si>
    <t xml:space="preserve">Sporządził</t>
  </si>
  <si>
    <t xml:space="preserve">       Zatwierdził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</si>
</sst>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1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b val="true"/>
      <sz val="11"/>
      <color rgb="FF000000"/>
      <name val="Czcionka tekstu podstawowego"/>
      <family val="0"/>
      <charset val="238"/>
    </font>
    <font>
      <b val="true"/>
      <sz val="8"/>
      <color rgb="FF000000"/>
      <name val="Czcionka tekstu podstawowego"/>
      <family val="0"/>
      <charset val="238"/>
    </font>
    <font>
      <b val="true"/>
      <sz val="11"/>
      <color rgb="FF000000"/>
      <name val="Czcionka tekstu podstawowego"/>
      <family val="2"/>
      <charset val="238"/>
    </font>
    <font>
      <sz val="8"/>
      <color rgb="FF000000"/>
      <name val="Czcionka tekstu podstawowego"/>
      <family val="2"/>
      <charset val="238"/>
    </font>
    <font>
      <b val="true"/>
      <sz val="8"/>
      <color rgb="FF00000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61"/>
  <sheetViews>
    <sheetView showFormulas="false" showGridLines="true" showRowColHeaders="true" showZeros="true" rightToLeft="false" tabSelected="true" showOutlineSymbols="true" defaultGridColor="true" view="normal" topLeftCell="A38" colorId="64" zoomScale="80" zoomScaleNormal="80" zoomScalePageLayoutView="100" workbookViewId="0">
      <selection pane="topLeft" activeCell="B59" activeCellId="0" sqref="B59"/>
    </sheetView>
  </sheetViews>
  <sheetFormatPr defaultColWidth="8.6015625" defaultRowHeight="14.25" zeroHeight="false" outlineLevelRow="0" outlineLevelCol="0"/>
  <cols>
    <col collapsed="false" customWidth="true" hidden="false" outlineLevel="0" max="1" min="1" style="0" width="5.75"/>
    <col collapsed="false" customWidth="true" hidden="false" outlineLevel="0" max="2" min="2" style="0" width="11.5"/>
    <col collapsed="false" customWidth="true" hidden="false" outlineLevel="0" max="3" min="3" style="0" width="8.39"/>
    <col collapsed="false" customWidth="true" hidden="false" outlineLevel="0" max="5" min="5" style="0" width="10.13"/>
    <col collapsed="false" customWidth="true" hidden="false" outlineLevel="0" max="6" min="6" style="0" width="10.75"/>
    <col collapsed="false" customWidth="true" hidden="false" outlineLevel="0" max="7" min="7" style="0" width="11.5"/>
    <col collapsed="false" customWidth="true" hidden="false" outlineLevel="0" max="9" min="9" style="0" width="15.87"/>
    <col collapsed="false" customWidth="true" hidden="false" outlineLevel="0" max="14" min="14" style="0" width="14.37"/>
    <col collapsed="false" customWidth="true" hidden="false" outlineLevel="0" max="15" min="15" style="0" width="21.5"/>
  </cols>
  <sheetData>
    <row r="1" customFormat="false" ht="15.75" hidden="false" customHeight="false" outlineLevel="0" collapsed="false">
      <c r="B1" s="1" t="s">
        <v>0</v>
      </c>
      <c r="N1" s="2"/>
    </row>
    <row r="2" customFormat="false" ht="14.25" hidden="false" customHeight="false" outlineLevel="0" collapsed="false">
      <c r="N2" s="2"/>
    </row>
    <row r="3" customFormat="false" ht="17.9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customFormat="false" ht="15" hidden="false" customHeight="true" outlineLevel="0" collapsed="false">
      <c r="A4" s="4"/>
      <c r="B4" s="5" t="s">
        <v>2</v>
      </c>
      <c r="C4" s="5"/>
      <c r="D4" s="3"/>
      <c r="E4" s="3"/>
      <c r="F4" s="6"/>
      <c r="G4" s="4"/>
      <c r="H4" s="4"/>
      <c r="I4" s="4"/>
      <c r="J4" s="4"/>
      <c r="K4" s="4"/>
      <c r="L4" s="4"/>
      <c r="M4" s="4"/>
      <c r="N4" s="4"/>
      <c r="O4" s="4"/>
    </row>
    <row r="5" customFormat="false" ht="15" hidden="false" customHeight="false" outlineLevel="0" collapsed="false">
      <c r="A5" s="4"/>
      <c r="B5" s="4"/>
      <c r="C5" s="4"/>
      <c r="D5" s="7"/>
      <c r="E5" s="3"/>
      <c r="F5" s="4"/>
      <c r="G5" s="4"/>
      <c r="H5" s="4"/>
      <c r="I5" s="4"/>
      <c r="J5" s="4"/>
      <c r="K5" s="4"/>
      <c r="L5" s="4"/>
      <c r="M5" s="4"/>
      <c r="N5" s="4"/>
      <c r="O5" s="4"/>
    </row>
    <row r="6" customFormat="false" ht="15" hidden="false" customHeight="true" outlineLevel="0" collapsed="false">
      <c r="A6" s="8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9"/>
      <c r="R6" s="9"/>
      <c r="S6" s="9"/>
      <c r="T6" s="9"/>
      <c r="U6" s="9"/>
      <c r="V6" s="9"/>
    </row>
    <row r="7" s="10" customFormat="true" ht="11.25" hidden="false" customHeight="false" outlineLevel="0" collapsed="false"/>
    <row r="8" s="12" customFormat="true" ht="47.25" hidden="false" customHeight="true" outlineLevel="0" collapsed="false">
      <c r="A8" s="11" t="s">
        <v>4</v>
      </c>
      <c r="B8" s="11" t="s">
        <v>5</v>
      </c>
      <c r="C8" s="11" t="s">
        <v>6</v>
      </c>
      <c r="D8" s="11" t="s">
        <v>7</v>
      </c>
      <c r="E8" s="11"/>
      <c r="F8" s="11"/>
      <c r="G8" s="11"/>
      <c r="H8" s="11"/>
      <c r="I8" s="11"/>
      <c r="J8" s="11"/>
      <c r="K8" s="11" t="s">
        <v>8</v>
      </c>
      <c r="L8" s="11" t="s">
        <v>9</v>
      </c>
      <c r="M8" s="11" t="s">
        <v>10</v>
      </c>
      <c r="N8" s="11" t="s">
        <v>11</v>
      </c>
      <c r="O8" s="11" t="s">
        <v>12</v>
      </c>
      <c r="P8" s="11" t="s">
        <v>13</v>
      </c>
      <c r="Q8" s="11" t="s">
        <v>14</v>
      </c>
      <c r="R8" s="11" t="s">
        <v>15</v>
      </c>
    </row>
    <row r="9" s="12" customFormat="true" ht="47.25" hidden="false" customHeight="true" outlineLevel="0" collapsed="false">
      <c r="A9" s="11"/>
      <c r="B9" s="11"/>
      <c r="C9" s="11"/>
      <c r="D9" s="11" t="s">
        <v>16</v>
      </c>
      <c r="E9" s="11" t="s">
        <v>17</v>
      </c>
      <c r="F9" s="11" t="s">
        <v>18</v>
      </c>
      <c r="G9" s="11" t="s">
        <v>19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="12" customFormat="true" ht="14.25" hidden="false" customHeight="true" outlineLevel="0" collapsed="false">
      <c r="A10" s="11"/>
      <c r="B10" s="11"/>
      <c r="C10" s="11"/>
      <c r="D10" s="11"/>
      <c r="E10" s="11"/>
      <c r="F10" s="11"/>
      <c r="G10" s="11" t="s">
        <v>20</v>
      </c>
      <c r="H10" s="11" t="s">
        <v>21</v>
      </c>
      <c r="I10" s="11" t="s">
        <v>22</v>
      </c>
      <c r="J10" s="11" t="s">
        <v>23</v>
      </c>
      <c r="K10" s="11"/>
      <c r="L10" s="11"/>
      <c r="M10" s="11"/>
      <c r="N10" s="11"/>
      <c r="O10" s="11"/>
      <c r="P10" s="11"/>
      <c r="Q10" s="11"/>
      <c r="R10" s="11"/>
    </row>
    <row r="11" s="12" customFormat="true" ht="93.75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="10" customFormat="true" ht="11.25" hidden="false" customHeight="true" outlineLevel="0" collapsed="false">
      <c r="A12" s="13" t="n">
        <v>1</v>
      </c>
      <c r="B12" s="13" t="n">
        <v>2</v>
      </c>
      <c r="C12" s="13" t="n">
        <v>3</v>
      </c>
      <c r="D12" s="13" t="n">
        <v>4</v>
      </c>
      <c r="E12" s="13" t="n">
        <v>5</v>
      </c>
      <c r="F12" s="13" t="n">
        <v>6</v>
      </c>
      <c r="G12" s="13" t="n">
        <v>7</v>
      </c>
      <c r="H12" s="13" t="n">
        <v>8</v>
      </c>
      <c r="I12" s="13" t="n">
        <v>9</v>
      </c>
      <c r="J12" s="13" t="n">
        <v>10</v>
      </c>
      <c r="K12" s="13" t="n">
        <v>11</v>
      </c>
      <c r="L12" s="13" t="n">
        <v>12</v>
      </c>
      <c r="M12" s="13" t="n">
        <v>13</v>
      </c>
      <c r="N12" s="13" t="n">
        <v>14</v>
      </c>
      <c r="O12" s="13" t="n">
        <v>15</v>
      </c>
      <c r="P12" s="13" t="n">
        <v>16</v>
      </c>
      <c r="Q12" s="13" t="n">
        <v>17</v>
      </c>
      <c r="R12" s="13" t="n">
        <v>18</v>
      </c>
    </row>
    <row r="13" s="17" customFormat="true" ht="19.5" hidden="false" customHeight="true" outlineLevel="0" collapsed="false">
      <c r="A13" s="14" t="s">
        <v>24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5"/>
      <c r="Q13" s="16"/>
      <c r="R13" s="16"/>
    </row>
    <row r="14" s="17" customFormat="true" ht="19.5" hidden="false" customHeight="true" outlineLevel="0" collapsed="false">
      <c r="A14" s="14" t="s">
        <v>25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5"/>
      <c r="Q14" s="16"/>
      <c r="R14" s="16"/>
    </row>
    <row r="15" customFormat="false" ht="15" hidden="false" customHeight="false" outlineLevel="0" collapsed="false">
      <c r="A15" s="18" t="n">
        <v>1</v>
      </c>
      <c r="B15" s="18" t="s">
        <v>26</v>
      </c>
      <c r="C15" s="18" t="n">
        <v>1</v>
      </c>
      <c r="D15" s="18" t="n">
        <v>3424</v>
      </c>
      <c r="E15" s="18" t="n">
        <v>684.8</v>
      </c>
      <c r="F15" s="18" t="n">
        <v>0</v>
      </c>
      <c r="G15" s="18" t="n">
        <v>205.44</v>
      </c>
      <c r="H15" s="18" t="n">
        <v>790.32</v>
      </c>
      <c r="I15" s="18" t="n">
        <v>200</v>
      </c>
      <c r="J15" s="18"/>
      <c r="K15" s="18" t="n">
        <f aca="false">D15+E15+F15+G15+H15+I15+J15</f>
        <v>5304.56</v>
      </c>
      <c r="L15" s="18" t="n">
        <v>12</v>
      </c>
      <c r="M15" s="18" t="n">
        <f aca="false">K15*12</f>
        <v>63654.72</v>
      </c>
      <c r="N15" s="18"/>
      <c r="O15" s="18" t="n">
        <f aca="false">M15+N15</f>
        <v>63654.72</v>
      </c>
      <c r="P15" s="19" t="n">
        <f aca="false">O15*17.1%</f>
        <v>10884.95712</v>
      </c>
      <c r="Q15" s="19" t="n">
        <f aca="false">O15*2.45%</f>
        <v>1559.54064</v>
      </c>
      <c r="R15" s="20" t="n">
        <f aca="false">O15+P15+Q15</f>
        <v>76099.21776</v>
      </c>
    </row>
    <row r="16" customFormat="false" ht="15" hidden="false" customHeight="false" outlineLevel="0" collapsed="false">
      <c r="A16" s="21" t="n">
        <v>2</v>
      </c>
      <c r="B16" s="21" t="s">
        <v>27</v>
      </c>
      <c r="C16" s="21" t="n">
        <v>1</v>
      </c>
      <c r="D16" s="21" t="n">
        <v>3597</v>
      </c>
      <c r="E16" s="21" t="n">
        <v>719.4</v>
      </c>
      <c r="F16" s="21" t="n">
        <v>0</v>
      </c>
      <c r="G16" s="21" t="n">
        <v>215.82</v>
      </c>
      <c r="H16" s="21" t="n">
        <v>830.16</v>
      </c>
      <c r="I16" s="21" t="n">
        <v>200</v>
      </c>
      <c r="J16" s="21"/>
      <c r="K16" s="18" t="n">
        <f aca="false">D16+E16+F16+G16+H16+I16+J16</f>
        <v>5562.38</v>
      </c>
      <c r="L16" s="21" t="n">
        <v>12</v>
      </c>
      <c r="M16" s="18" t="n">
        <f aca="false">K16*12</f>
        <v>66748.56</v>
      </c>
      <c r="N16" s="21"/>
      <c r="O16" s="18" t="n">
        <f aca="false">M16+N16</f>
        <v>66748.56</v>
      </c>
      <c r="P16" s="19" t="n">
        <f aca="false">O16*17.1%</f>
        <v>11414.00376</v>
      </c>
      <c r="Q16" s="19" t="n">
        <f aca="false">O16*2.45%</f>
        <v>1635.33972</v>
      </c>
      <c r="R16" s="20" t="n">
        <f aca="false">O16+P16+Q16</f>
        <v>79797.90348</v>
      </c>
    </row>
    <row r="17" customFormat="false" ht="15" hidden="false" customHeight="false" outlineLevel="0" collapsed="false">
      <c r="A17" s="21" t="n">
        <v>3</v>
      </c>
      <c r="B17" s="21" t="s">
        <v>28</v>
      </c>
      <c r="C17" s="21" t="n">
        <v>1</v>
      </c>
      <c r="D17" s="21" t="n">
        <v>3329</v>
      </c>
      <c r="E17" s="21" t="n">
        <v>665.8</v>
      </c>
      <c r="F17" s="21" t="n">
        <v>0</v>
      </c>
      <c r="G17" s="21" t="n">
        <v>199.74</v>
      </c>
      <c r="H17" s="21" t="n">
        <v>0</v>
      </c>
      <c r="I17" s="21" t="n">
        <v>0</v>
      </c>
      <c r="J17" s="21"/>
      <c r="K17" s="18" t="n">
        <f aca="false">D17+E17+F17+G17+H17+I17+J17</f>
        <v>4194.54</v>
      </c>
      <c r="L17" s="21" t="n">
        <v>8</v>
      </c>
      <c r="M17" s="18" t="n">
        <f aca="false">K17*8</f>
        <v>33556.32</v>
      </c>
      <c r="N17" s="21"/>
      <c r="O17" s="18" t="n">
        <f aca="false">M17+N17</f>
        <v>33556.32</v>
      </c>
      <c r="P17" s="19" t="n">
        <f aca="false">O17*17.1%</f>
        <v>5738.13072</v>
      </c>
      <c r="Q17" s="19" t="n">
        <f aca="false">O17*2.45%</f>
        <v>822.12984</v>
      </c>
      <c r="R17" s="20" t="n">
        <f aca="false">O17+P17+Q17</f>
        <v>40116.58056</v>
      </c>
    </row>
    <row r="18" customFormat="false" ht="15" hidden="false" customHeight="false" outlineLevel="0" collapsed="false">
      <c r="A18" s="21" t="n">
        <v>4</v>
      </c>
      <c r="B18" s="21" t="s">
        <v>29</v>
      </c>
      <c r="C18" s="21" t="n">
        <v>1</v>
      </c>
      <c r="D18" s="21" t="n">
        <v>3424</v>
      </c>
      <c r="E18" s="21" t="n">
        <v>684.8</v>
      </c>
      <c r="F18" s="21" t="n">
        <v>0</v>
      </c>
      <c r="G18" s="21" t="n">
        <v>205.44</v>
      </c>
      <c r="H18" s="21" t="n">
        <v>0</v>
      </c>
      <c r="I18" s="21" t="n">
        <v>200</v>
      </c>
      <c r="J18" s="21"/>
      <c r="K18" s="18" t="n">
        <f aca="false">D18+E18+F18+G18+H18+I18+J18</f>
        <v>4514.24</v>
      </c>
      <c r="L18" s="21" t="n">
        <v>8</v>
      </c>
      <c r="M18" s="18" t="n">
        <f aca="false">K18*8</f>
        <v>36113.92</v>
      </c>
      <c r="N18" s="21"/>
      <c r="O18" s="18" t="n">
        <f aca="false">M18+N18</f>
        <v>36113.92</v>
      </c>
      <c r="P18" s="19" t="n">
        <f aca="false">O18*17.1%</f>
        <v>6175.48032</v>
      </c>
      <c r="Q18" s="19" t="n">
        <f aca="false">O18*2.45%</f>
        <v>884.79104</v>
      </c>
      <c r="R18" s="20" t="n">
        <f aca="false">O18+P18+Q18</f>
        <v>43174.19136</v>
      </c>
    </row>
    <row r="19" customFormat="false" ht="15" hidden="false" customHeight="false" outlineLevel="0" collapsed="false">
      <c r="A19" s="21" t="n">
        <v>5</v>
      </c>
      <c r="B19" s="21"/>
      <c r="C19" s="21"/>
      <c r="D19" s="21"/>
      <c r="E19" s="21"/>
      <c r="F19" s="21"/>
      <c r="G19" s="21"/>
      <c r="H19" s="21"/>
      <c r="I19" s="21"/>
      <c r="J19" s="21"/>
      <c r="K19" s="21" t="n">
        <f aca="false">D19+E19+F19+G19+H19+I19+J19</f>
        <v>0</v>
      </c>
      <c r="L19" s="21"/>
      <c r="M19" s="21" t="n">
        <f aca="false">K19*12</f>
        <v>0</v>
      </c>
      <c r="N19" s="21"/>
      <c r="O19" s="21" t="n">
        <f aca="false">M19+N19</f>
        <v>0</v>
      </c>
      <c r="P19" s="19" t="n">
        <f aca="false">O19*17.1%</f>
        <v>0</v>
      </c>
      <c r="Q19" s="19" t="n">
        <f aca="false">O19*2.45%</f>
        <v>0</v>
      </c>
      <c r="R19" s="20" t="n">
        <f aca="false">O19+P19+Q19</f>
        <v>0</v>
      </c>
    </row>
    <row r="20" customFormat="false" ht="15" hidden="false" customHeight="false" outlineLevel="0" collapsed="false">
      <c r="A20" s="21" t="n">
        <v>6</v>
      </c>
      <c r="B20" s="21"/>
      <c r="C20" s="21"/>
      <c r="D20" s="21"/>
      <c r="E20" s="21"/>
      <c r="F20" s="21"/>
      <c r="G20" s="21"/>
      <c r="H20" s="21"/>
      <c r="I20" s="21"/>
      <c r="J20" s="21"/>
      <c r="K20" s="21" t="n">
        <f aca="false">D20+E20+F20+G20+H20+I20+J20</f>
        <v>0</v>
      </c>
      <c r="L20" s="21"/>
      <c r="M20" s="21" t="n">
        <f aca="false">K20*12</f>
        <v>0</v>
      </c>
      <c r="N20" s="21"/>
      <c r="O20" s="21" t="n">
        <f aca="false">M20+N20</f>
        <v>0</v>
      </c>
      <c r="P20" s="19" t="n">
        <f aca="false">O20*17.1%</f>
        <v>0</v>
      </c>
      <c r="Q20" s="19" t="n">
        <f aca="false">O20*2.45%</f>
        <v>0</v>
      </c>
      <c r="R20" s="20" t="n">
        <f aca="false">O20+P20+Q20</f>
        <v>0</v>
      </c>
    </row>
    <row r="21" customFormat="false" ht="14.25" hidden="false" customHeight="false" outlineLevel="0" collapsed="false">
      <c r="A21" s="21" t="n">
        <v>7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19"/>
      <c r="Q21" s="19"/>
      <c r="R21" s="19"/>
    </row>
    <row r="22" customFormat="false" ht="14.25" hidden="false" customHeight="false" outlineLevel="0" collapsed="false">
      <c r="A22" s="21" t="n">
        <v>8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19"/>
      <c r="Q22" s="19"/>
      <c r="R22" s="19"/>
    </row>
    <row r="23" customFormat="false" ht="14.25" hidden="false" customHeight="false" outlineLevel="0" collapsed="false">
      <c r="A23" s="21" t="n">
        <v>9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19"/>
      <c r="Q23" s="19"/>
      <c r="R23" s="19"/>
    </row>
    <row r="24" s="24" customFormat="true" ht="15.75" hidden="false" customHeight="true" outlineLevel="0" collapsed="false">
      <c r="A24" s="22" t="s">
        <v>30</v>
      </c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 t="n">
        <f aca="false">SUM(M15:M23)</f>
        <v>200073.52</v>
      </c>
      <c r="N24" s="23" t="n">
        <f aca="false">SUM(N15:N23)</f>
        <v>0</v>
      </c>
      <c r="O24" s="23" t="n">
        <f aca="false">SUM(O15:O23)</f>
        <v>200073.52</v>
      </c>
      <c r="P24" s="20" t="n">
        <f aca="false">SUM(P15:P23)</f>
        <v>34212.57192</v>
      </c>
      <c r="Q24" s="20" t="n">
        <f aca="false">SUM(Q15:Q23)</f>
        <v>4901.80124</v>
      </c>
      <c r="R24" s="20" t="n">
        <f aca="false">O24+P24+Q24</f>
        <v>239187.89316</v>
      </c>
    </row>
    <row r="25" s="17" customFormat="true" ht="19.5" hidden="false" customHeight="true" outlineLevel="0" collapsed="false">
      <c r="A25" s="14" t="s">
        <v>31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5"/>
      <c r="Q25" s="16"/>
      <c r="R25" s="16"/>
    </row>
    <row r="26" customFormat="false" ht="15" hidden="false" customHeight="false" outlineLevel="0" collapsed="false">
      <c r="A26" s="18" t="n">
        <v>1</v>
      </c>
      <c r="B26" s="18" t="s">
        <v>32</v>
      </c>
      <c r="C26" s="18" t="n">
        <v>1</v>
      </c>
      <c r="D26" s="18" t="n">
        <v>3424</v>
      </c>
      <c r="E26" s="18" t="n">
        <v>684.8</v>
      </c>
      <c r="F26" s="18" t="n">
        <v>0</v>
      </c>
      <c r="G26" s="18" t="n">
        <v>205.44</v>
      </c>
      <c r="H26" s="18" t="n">
        <v>0</v>
      </c>
      <c r="I26" s="18" t="n">
        <v>200</v>
      </c>
      <c r="J26" s="18" t="n">
        <v>0</v>
      </c>
      <c r="K26" s="21" t="n">
        <f aca="false">D26+E26+F26+G26+H26+I26+J26</f>
        <v>4514.24</v>
      </c>
      <c r="L26" s="18" t="n">
        <v>12</v>
      </c>
      <c r="M26" s="18" t="n">
        <f aca="false">K26*12</f>
        <v>54170.88</v>
      </c>
      <c r="N26" s="18"/>
      <c r="O26" s="21" t="n">
        <f aca="false">M26+N26</f>
        <v>54170.88</v>
      </c>
      <c r="P26" s="19" t="n">
        <f aca="false">O26*17.1%</f>
        <v>9263.22048</v>
      </c>
      <c r="Q26" s="19" t="n">
        <f aca="false">O26*2.45%</f>
        <v>1327.18656</v>
      </c>
      <c r="R26" s="20" t="n">
        <f aca="false">O26+P26+Q26</f>
        <v>64761.28704</v>
      </c>
    </row>
    <row r="27" customFormat="false" ht="15" hidden="false" customHeight="false" outlineLevel="0" collapsed="false">
      <c r="A27" s="21" t="n">
        <v>2</v>
      </c>
      <c r="B27" s="21" t="s">
        <v>28</v>
      </c>
      <c r="C27" s="21" t="n">
        <v>1</v>
      </c>
      <c r="D27" s="21" t="n">
        <v>3400</v>
      </c>
      <c r="E27" s="21" t="n">
        <v>680</v>
      </c>
      <c r="F27" s="21" t="n">
        <v>0</v>
      </c>
      <c r="G27" s="21" t="n">
        <v>204</v>
      </c>
      <c r="H27" s="21" t="n">
        <v>0</v>
      </c>
      <c r="I27" s="21" t="n">
        <v>0</v>
      </c>
      <c r="J27" s="21" t="n">
        <v>0</v>
      </c>
      <c r="K27" s="21" t="n">
        <f aca="false">D27+E27+F27+G27+H27+I27+J27</f>
        <v>4284</v>
      </c>
      <c r="L27" s="21" t="n">
        <v>4</v>
      </c>
      <c r="M27" s="18" t="n">
        <f aca="false">K27*4</f>
        <v>17136</v>
      </c>
      <c r="N27" s="21"/>
      <c r="O27" s="21" t="n">
        <f aca="false">M27+N27</f>
        <v>17136</v>
      </c>
      <c r="P27" s="19" t="n">
        <f aca="false">O27*17.1%</f>
        <v>2930.256</v>
      </c>
      <c r="Q27" s="19" t="n">
        <f aca="false">O27*2.45%</f>
        <v>419.832</v>
      </c>
      <c r="R27" s="20" t="n">
        <f aca="false">O27+P27+Q27</f>
        <v>20486.088</v>
      </c>
    </row>
    <row r="28" customFormat="false" ht="15" hidden="false" customHeight="false" outlineLevel="0" collapsed="false">
      <c r="A28" s="21" t="n">
        <v>3</v>
      </c>
      <c r="B28" s="21" t="s">
        <v>33</v>
      </c>
      <c r="C28" s="21" t="n">
        <v>1</v>
      </c>
      <c r="D28" s="21" t="n">
        <v>3597</v>
      </c>
      <c r="E28" s="21" t="n">
        <v>719.4</v>
      </c>
      <c r="F28" s="21" t="n">
        <v>0</v>
      </c>
      <c r="G28" s="21" t="n">
        <v>215.82</v>
      </c>
      <c r="H28" s="21" t="n">
        <v>0</v>
      </c>
      <c r="I28" s="21" t="n">
        <v>200</v>
      </c>
      <c r="J28" s="21" t="n">
        <v>0</v>
      </c>
      <c r="K28" s="21" t="n">
        <f aca="false">D28+E28+F28+G28+H28+I28+J28</f>
        <v>4732.22</v>
      </c>
      <c r="L28" s="21" t="n">
        <v>8</v>
      </c>
      <c r="M28" s="18" t="n">
        <f aca="false">K28*8</f>
        <v>37857.76</v>
      </c>
      <c r="N28" s="21"/>
      <c r="O28" s="21" t="n">
        <f aca="false">M28+N28</f>
        <v>37857.76</v>
      </c>
      <c r="P28" s="19" t="n">
        <f aca="false">O28*17.1%</f>
        <v>6473.67696</v>
      </c>
      <c r="Q28" s="19" t="n">
        <f aca="false">O28*2.45%</f>
        <v>927.51512</v>
      </c>
      <c r="R28" s="20" t="n">
        <f aca="false">O28+P28+Q28</f>
        <v>45258.95208</v>
      </c>
    </row>
    <row r="29" customFormat="false" ht="13.8" hidden="false" customHeight="false" outlineLevel="0" collapsed="false">
      <c r="A29" s="25" t="n">
        <v>4</v>
      </c>
      <c r="B29" s="21" t="s">
        <v>34</v>
      </c>
      <c r="C29" s="21" t="n">
        <v>1</v>
      </c>
      <c r="D29" s="21" t="n">
        <v>3597</v>
      </c>
      <c r="E29" s="21" t="n">
        <v>719.4</v>
      </c>
      <c r="F29" s="21" t="n">
        <v>0</v>
      </c>
      <c r="G29" s="21" t="n">
        <v>215.82</v>
      </c>
      <c r="H29" s="21" t="n">
        <v>0</v>
      </c>
      <c r="I29" s="21" t="n">
        <v>200</v>
      </c>
      <c r="J29" s="21" t="n">
        <v>0</v>
      </c>
      <c r="K29" s="21" t="n">
        <f aca="false">D29+E29+F29+G29+H29+I29+J29</f>
        <v>4732.22</v>
      </c>
      <c r="L29" s="21" t="n">
        <v>12</v>
      </c>
      <c r="M29" s="18" t="n">
        <f aca="false">K29*12</f>
        <v>56786.64</v>
      </c>
      <c r="N29" s="21"/>
      <c r="O29" s="21" t="n">
        <f aca="false">M29+N29</f>
        <v>56786.64</v>
      </c>
      <c r="P29" s="19" t="n">
        <f aca="false">O29*17.1%</f>
        <v>9710.51544</v>
      </c>
      <c r="Q29" s="19" t="n">
        <f aca="false">O29*2.45%</f>
        <v>1391.27268</v>
      </c>
      <c r="R29" s="20" t="n">
        <f aca="false">O29+P29+Q29</f>
        <v>67888.42812</v>
      </c>
    </row>
    <row r="30" s="26" customFormat="true" ht="13.8" hidden="false" customHeight="false" outlineLevel="0" collapsed="false">
      <c r="A30" s="21" t="n">
        <v>5</v>
      </c>
      <c r="B30" s="21" t="s">
        <v>29</v>
      </c>
      <c r="C30" s="21" t="n">
        <v>1</v>
      </c>
      <c r="D30" s="21" t="n">
        <v>3597</v>
      </c>
      <c r="E30" s="21" t="n">
        <v>719.4</v>
      </c>
      <c r="F30" s="21" t="n">
        <v>0</v>
      </c>
      <c r="G30" s="21" t="n">
        <v>215.82</v>
      </c>
      <c r="H30" s="21" t="n">
        <v>0</v>
      </c>
      <c r="I30" s="21" t="n">
        <v>200</v>
      </c>
      <c r="J30" s="21" t="n">
        <v>0</v>
      </c>
      <c r="K30" s="21" t="n">
        <f aca="false">D30+E30+F30+G30+H30+I30+J30</f>
        <v>4732.22</v>
      </c>
      <c r="L30" s="21" t="n">
        <v>4</v>
      </c>
      <c r="M30" s="18" t="n">
        <f aca="false">K30*4</f>
        <v>18928.88</v>
      </c>
      <c r="N30" s="21"/>
      <c r="O30" s="21" t="n">
        <f aca="false">M30+N30</f>
        <v>18928.88</v>
      </c>
      <c r="P30" s="19" t="n">
        <f aca="false">O30*17.1%</f>
        <v>3236.83848</v>
      </c>
      <c r="Q30" s="19" t="n">
        <f aca="false">O30*2.45%</f>
        <v>463.75756</v>
      </c>
      <c r="R30" s="20" t="n">
        <f aca="false">O30+P30+Q30</f>
        <v>22629.47604</v>
      </c>
    </row>
    <row r="31" customFormat="false" ht="14.25" hidden="false" customHeight="false" outlineLevel="0" collapsed="false">
      <c r="A31" s="25" t="n">
        <v>6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7"/>
      <c r="N31" s="25"/>
      <c r="O31" s="25"/>
      <c r="P31" s="19"/>
      <c r="Q31" s="19"/>
      <c r="R31" s="28"/>
    </row>
    <row r="32" customFormat="false" ht="14.25" hidden="false" customHeight="false" outlineLevel="0" collapsed="false">
      <c r="A32" s="25" t="n">
        <v>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7"/>
      <c r="N32" s="25"/>
      <c r="O32" s="25"/>
      <c r="P32" s="19"/>
      <c r="Q32" s="19"/>
      <c r="R32" s="28"/>
    </row>
    <row r="33" customFormat="false" ht="14.25" hidden="false" customHeight="false" outlineLevel="0" collapsed="false">
      <c r="A33" s="25" t="n">
        <v>8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7"/>
      <c r="N33" s="25"/>
      <c r="O33" s="25"/>
      <c r="P33" s="19"/>
      <c r="Q33" s="19"/>
      <c r="R33" s="28"/>
    </row>
    <row r="34" customFormat="false" ht="14.25" hidden="false" customHeight="false" outlineLevel="0" collapsed="false">
      <c r="A34" s="21" t="n">
        <v>9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18"/>
      <c r="N34" s="21"/>
      <c r="O34" s="21"/>
      <c r="P34" s="19"/>
      <c r="Q34" s="19"/>
      <c r="R34" s="28"/>
    </row>
    <row r="35" s="24" customFormat="true" ht="15.75" hidden="false" customHeight="true" outlineLevel="0" collapsed="false">
      <c r="A35" s="22" t="s">
        <v>30</v>
      </c>
      <c r="B35" s="22"/>
      <c r="C35" s="23"/>
      <c r="D35" s="23" t="n">
        <f aca="false">SUM(D26:D34)</f>
        <v>17615</v>
      </c>
      <c r="E35" s="23" t="n">
        <f aca="false">SUM(E26:E34)</f>
        <v>3523</v>
      </c>
      <c r="F35" s="23"/>
      <c r="G35" s="23" t="n">
        <f aca="false">SUM(G26:G34)</f>
        <v>1056.9</v>
      </c>
      <c r="H35" s="23" t="n">
        <f aca="false">SUM(H26:H34)</f>
        <v>0</v>
      </c>
      <c r="I35" s="23" t="n">
        <v>600</v>
      </c>
      <c r="J35" s="23" t="n">
        <f aca="false">SUM(J26:J34)</f>
        <v>0</v>
      </c>
      <c r="K35" s="23" t="n">
        <f aca="false">SUM(K26:K34)</f>
        <v>22994.9</v>
      </c>
      <c r="L35" s="23"/>
      <c r="M35" s="23" t="n">
        <f aca="false">SUM(M26:M34)</f>
        <v>184880.16</v>
      </c>
      <c r="N35" s="23" t="n">
        <f aca="false">SUM(N26:N34)</f>
        <v>0</v>
      </c>
      <c r="O35" s="23" t="n">
        <f aca="false">SUM(O26:O34)</f>
        <v>184880.16</v>
      </c>
      <c r="P35" s="20" t="n">
        <f aca="false">SUM(P26:P34)</f>
        <v>31614.50736</v>
      </c>
      <c r="Q35" s="20" t="n">
        <f aca="false">SUM(Q26:Q34)</f>
        <v>4529.56392</v>
      </c>
      <c r="R35" s="20" t="n">
        <f aca="false">O35+P35+Q35</f>
        <v>221024.23128</v>
      </c>
    </row>
    <row r="36" s="17" customFormat="true" ht="19.5" hidden="false" customHeight="true" outlineLevel="0" collapsed="false">
      <c r="A36" s="29" t="s">
        <v>35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15"/>
      <c r="Q36" s="16"/>
      <c r="R36" s="16"/>
    </row>
    <row r="37" customFormat="false" ht="15" hidden="false" customHeight="false" outlineLevel="0" collapsed="false">
      <c r="A37" s="21" t="n">
        <v>1</v>
      </c>
      <c r="B37" s="21" t="s">
        <v>36</v>
      </c>
      <c r="C37" s="21"/>
      <c r="D37" s="21" t="n">
        <v>384</v>
      </c>
      <c r="E37" s="21" t="n">
        <v>76.8</v>
      </c>
      <c r="F37" s="21" t="n">
        <v>0</v>
      </c>
      <c r="G37" s="21" t="n">
        <v>23.04</v>
      </c>
      <c r="H37" s="21" t="n">
        <v>0</v>
      </c>
      <c r="I37" s="21" t="n">
        <v>0</v>
      </c>
      <c r="J37" s="21" t="n">
        <v>0</v>
      </c>
      <c r="K37" s="21" t="n">
        <f aca="false">D37+E37+F37+G37+H37+I37+J37</f>
        <v>483.84</v>
      </c>
      <c r="L37" s="21" t="n">
        <v>12</v>
      </c>
      <c r="M37" s="18" t="n">
        <f aca="false">K37*12</f>
        <v>5806.08</v>
      </c>
      <c r="N37" s="21"/>
      <c r="O37" s="21" t="n">
        <f aca="false">M37+N37</f>
        <v>5806.08</v>
      </c>
      <c r="P37" s="19" t="n">
        <f aca="false">O37*17.1%</f>
        <v>992.83968</v>
      </c>
      <c r="Q37" s="19" t="n">
        <f aca="false">O37*2.45%</f>
        <v>142.24896</v>
      </c>
      <c r="R37" s="20" t="n">
        <f aca="false">O37+P37+Q37</f>
        <v>6941.16864</v>
      </c>
    </row>
    <row r="38" customFormat="false" ht="15" hidden="false" customHeight="false" outlineLevel="0" collapsed="false">
      <c r="A38" s="21" t="n">
        <v>2</v>
      </c>
      <c r="B38" s="21" t="s">
        <v>37</v>
      </c>
      <c r="C38" s="21" t="n">
        <v>1</v>
      </c>
      <c r="D38" s="21" t="n">
        <v>4224</v>
      </c>
      <c r="E38" s="21" t="n">
        <v>844.8</v>
      </c>
      <c r="F38" s="21" t="n">
        <v>0</v>
      </c>
      <c r="G38" s="21" t="n">
        <v>253.44</v>
      </c>
      <c r="H38" s="21" t="n">
        <v>1340</v>
      </c>
      <c r="I38" s="21" t="n">
        <v>200</v>
      </c>
      <c r="J38" s="21" t="n">
        <v>100</v>
      </c>
      <c r="K38" s="21" t="n">
        <f aca="false">D38+E38+F38+G38+H38+I38+J38</f>
        <v>6962.24</v>
      </c>
      <c r="L38" s="21" t="n">
        <v>12</v>
      </c>
      <c r="M38" s="18" t="n">
        <f aca="false">K38*12</f>
        <v>83546.88</v>
      </c>
      <c r="N38" s="21"/>
      <c r="O38" s="21" t="n">
        <f aca="false">M38+N38</f>
        <v>83546.88</v>
      </c>
      <c r="P38" s="19" t="n">
        <f aca="false">O38*17.1%</f>
        <v>14286.51648</v>
      </c>
      <c r="Q38" s="19" t="n">
        <f aca="false">O38*2.45%</f>
        <v>2046.89856</v>
      </c>
      <c r="R38" s="20" t="n">
        <f aca="false">O38+P38+Q38</f>
        <v>99880.29504</v>
      </c>
    </row>
    <row r="39" customFormat="false" ht="15" hidden="false" customHeight="false" outlineLevel="0" collapsed="false">
      <c r="A39" s="21" t="n">
        <v>3</v>
      </c>
      <c r="B39" s="21" t="s">
        <v>38</v>
      </c>
      <c r="C39" s="21" t="n">
        <v>1</v>
      </c>
      <c r="D39" s="21" t="n">
        <v>4224</v>
      </c>
      <c r="E39" s="21" t="n">
        <v>844.8</v>
      </c>
      <c r="F39" s="21" t="n">
        <v>800</v>
      </c>
      <c r="G39" s="21" t="n">
        <v>971.52</v>
      </c>
      <c r="H39" s="21" t="n">
        <v>0</v>
      </c>
      <c r="I39" s="21" t="n">
        <v>0</v>
      </c>
      <c r="J39" s="21" t="n">
        <v>0</v>
      </c>
      <c r="K39" s="21" t="n">
        <f aca="false">D39+E39+F39+G39+H39+I39+J39</f>
        <v>6840.32</v>
      </c>
      <c r="L39" s="21" t="n">
        <v>12</v>
      </c>
      <c r="M39" s="18" t="n">
        <f aca="false">K39*12</f>
        <v>82083.84</v>
      </c>
      <c r="N39" s="21"/>
      <c r="O39" s="21" t="n">
        <f aca="false">M39+N39</f>
        <v>82083.84</v>
      </c>
      <c r="P39" s="19" t="n">
        <f aca="false">O39*17.1%</f>
        <v>14036.33664</v>
      </c>
      <c r="Q39" s="19" t="n">
        <f aca="false">O39*2.45%</f>
        <v>2011.05408</v>
      </c>
      <c r="R39" s="20" t="n">
        <f aca="false">O39+P39+Q39</f>
        <v>98131.23072</v>
      </c>
    </row>
    <row r="40" customFormat="false" ht="15" hidden="false" customHeight="false" outlineLevel="0" collapsed="false">
      <c r="A40" s="21" t="n">
        <v>4</v>
      </c>
      <c r="B40" s="21" t="s">
        <v>39</v>
      </c>
      <c r="C40" s="21" t="n">
        <v>1</v>
      </c>
      <c r="D40" s="21" t="n">
        <v>4224</v>
      </c>
      <c r="E40" s="21" t="n">
        <v>844.8</v>
      </c>
      <c r="F40" s="21" t="n">
        <v>0</v>
      </c>
      <c r="G40" s="21" t="n">
        <v>253.44</v>
      </c>
      <c r="H40" s="21" t="n">
        <v>0</v>
      </c>
      <c r="I40" s="21" t="n">
        <v>200</v>
      </c>
      <c r="J40" s="21" t="n">
        <v>0</v>
      </c>
      <c r="K40" s="21" t="n">
        <f aca="false">D40+E40+F40+G40+H40+I40+J40</f>
        <v>5522.24</v>
      </c>
      <c r="L40" s="21" t="n">
        <v>12</v>
      </c>
      <c r="M40" s="18" t="n">
        <f aca="false">K40*12</f>
        <v>66266.88</v>
      </c>
      <c r="N40" s="21"/>
      <c r="O40" s="21" t="n">
        <f aca="false">M40+N40</f>
        <v>66266.88</v>
      </c>
      <c r="P40" s="19" t="n">
        <f aca="false">O40*17.1%</f>
        <v>11331.63648</v>
      </c>
      <c r="Q40" s="19" t="n">
        <f aca="false">O40*2.45%</f>
        <v>1623.53856</v>
      </c>
      <c r="R40" s="20" t="n">
        <f aca="false">O40+P40+Q40</f>
        <v>79222.05504</v>
      </c>
    </row>
    <row r="41" customFormat="false" ht="15" hidden="false" customHeight="false" outlineLevel="0" collapsed="false">
      <c r="A41" s="21" t="n">
        <v>5</v>
      </c>
      <c r="B41" s="21" t="s">
        <v>40</v>
      </c>
      <c r="C41" s="21" t="n">
        <v>1</v>
      </c>
      <c r="D41" s="21" t="n">
        <v>4224</v>
      </c>
      <c r="E41" s="21" t="n">
        <v>844.8</v>
      </c>
      <c r="F41" s="21" t="n">
        <v>0</v>
      </c>
      <c r="G41" s="21" t="n">
        <v>253.44</v>
      </c>
      <c r="H41" s="21" t="n">
        <v>0</v>
      </c>
      <c r="I41" s="21" t="n">
        <v>200</v>
      </c>
      <c r="J41" s="21" t="n">
        <v>0</v>
      </c>
      <c r="K41" s="21" t="n">
        <f aca="false">D41+E41+F41+G41+H41+I41+J41</f>
        <v>5522.24</v>
      </c>
      <c r="L41" s="21" t="n">
        <v>12</v>
      </c>
      <c r="M41" s="18" t="n">
        <f aca="false">K41*12</f>
        <v>66266.88</v>
      </c>
      <c r="N41" s="21"/>
      <c r="O41" s="21" t="n">
        <f aca="false">M41+N41</f>
        <v>66266.88</v>
      </c>
      <c r="P41" s="19" t="n">
        <f aca="false">O41*17.1%</f>
        <v>11331.63648</v>
      </c>
      <c r="Q41" s="19" t="n">
        <f aca="false">O41*2.45%</f>
        <v>1623.53856</v>
      </c>
      <c r="R41" s="20" t="n">
        <f aca="false">O41+P41+Q41</f>
        <v>79222.05504</v>
      </c>
    </row>
    <row r="42" customFormat="false" ht="15" hidden="false" customHeight="false" outlineLevel="0" collapsed="false">
      <c r="A42" s="21" t="n">
        <v>6</v>
      </c>
      <c r="B42" s="21" t="s">
        <v>41</v>
      </c>
      <c r="C42" s="21" t="n">
        <v>1</v>
      </c>
      <c r="D42" s="21" t="n">
        <v>4224</v>
      </c>
      <c r="E42" s="21" t="n">
        <v>844.8</v>
      </c>
      <c r="F42" s="21" t="n">
        <v>0</v>
      </c>
      <c r="G42" s="21" t="n">
        <v>253.44</v>
      </c>
      <c r="H42" s="21" t="n">
        <v>0</v>
      </c>
      <c r="I42" s="21" t="n">
        <v>200</v>
      </c>
      <c r="J42" s="21" t="n">
        <v>100</v>
      </c>
      <c r="K42" s="21" t="n">
        <f aca="false">D42+E42+F42+G42+H42+I42+J42</f>
        <v>5622.24</v>
      </c>
      <c r="L42" s="21" t="n">
        <v>12</v>
      </c>
      <c r="M42" s="21" t="n">
        <f aca="false">K42*12</f>
        <v>67466.88</v>
      </c>
      <c r="N42" s="21"/>
      <c r="O42" s="21" t="n">
        <f aca="false">M42+N42</f>
        <v>67466.88</v>
      </c>
      <c r="P42" s="30" t="n">
        <f aca="false">N42+O42</f>
        <v>67466.88</v>
      </c>
      <c r="Q42" s="19" t="n">
        <f aca="false">O42*2.45%</f>
        <v>1652.93856</v>
      </c>
      <c r="R42" s="20" t="n">
        <f aca="false">O42+P42+Q42</f>
        <v>136586.69856</v>
      </c>
    </row>
    <row r="43" customFormat="false" ht="15" hidden="false" customHeight="false" outlineLevel="0" collapsed="false">
      <c r="A43" s="21" t="n">
        <v>7</v>
      </c>
      <c r="B43" s="21" t="s">
        <v>42</v>
      </c>
      <c r="C43" s="21" t="n">
        <v>1</v>
      </c>
      <c r="D43" s="21" t="n">
        <v>4224</v>
      </c>
      <c r="E43" s="21" t="n">
        <v>844.8</v>
      </c>
      <c r="F43" s="21" t="n">
        <v>0</v>
      </c>
      <c r="G43" s="21" t="n">
        <v>253.44</v>
      </c>
      <c r="H43" s="21" t="n">
        <v>0</v>
      </c>
      <c r="I43" s="21" t="n">
        <v>200</v>
      </c>
      <c r="J43" s="21" t="n">
        <v>0</v>
      </c>
      <c r="K43" s="21" t="n">
        <f aca="false">D43+E43+F43+G43+H43+I43+J43</f>
        <v>5522.24</v>
      </c>
      <c r="L43" s="21" t="n">
        <v>12</v>
      </c>
      <c r="M43" s="21" t="n">
        <f aca="false">K43*12</f>
        <v>66266.88</v>
      </c>
      <c r="N43" s="21"/>
      <c r="O43" s="21" t="n">
        <f aca="false">M43+N43</f>
        <v>66266.88</v>
      </c>
      <c r="P43" s="30" t="n">
        <f aca="false">N43+O43</f>
        <v>66266.88</v>
      </c>
      <c r="Q43" s="19" t="n">
        <f aca="false">O43*2.45%</f>
        <v>1623.53856</v>
      </c>
      <c r="R43" s="20" t="n">
        <f aca="false">O43+P43+Q43</f>
        <v>134157.29856</v>
      </c>
    </row>
    <row r="44" customFormat="false" ht="13.8" hidden="false" customHeight="false" outlineLevel="0" collapsed="false">
      <c r="A44" s="21" t="n">
        <v>8</v>
      </c>
      <c r="B44" s="21" t="s">
        <v>33</v>
      </c>
      <c r="C44" s="21" t="n">
        <v>1</v>
      </c>
      <c r="D44" s="21" t="n">
        <v>4224</v>
      </c>
      <c r="E44" s="21" t="n">
        <v>844.8</v>
      </c>
      <c r="F44" s="21" t="n">
        <v>0</v>
      </c>
      <c r="G44" s="21" t="n">
        <v>253.44</v>
      </c>
      <c r="H44" s="21" t="n">
        <v>0</v>
      </c>
      <c r="I44" s="21" t="n">
        <v>200</v>
      </c>
      <c r="J44" s="21" t="n">
        <v>0</v>
      </c>
      <c r="K44" s="21" t="n">
        <f aca="false">D44+E44+F44+G44+H44+I44+J44</f>
        <v>5522.24</v>
      </c>
      <c r="L44" s="21" t="n">
        <v>4</v>
      </c>
      <c r="M44" s="18" t="n">
        <f aca="false">K44*4</f>
        <v>22088.96</v>
      </c>
      <c r="N44" s="21"/>
      <c r="O44" s="21" t="n">
        <f aca="false">M44+N44</f>
        <v>22088.96</v>
      </c>
      <c r="P44" s="30" t="n">
        <f aca="false">N44+O44</f>
        <v>22088.96</v>
      </c>
      <c r="Q44" s="19" t="n">
        <f aca="false">O44*2.45%</f>
        <v>541.17952</v>
      </c>
      <c r="R44" s="20" t="n">
        <f aca="false">O44+P44+Q44</f>
        <v>44719.09952</v>
      </c>
    </row>
    <row r="46" s="24" customFormat="true" ht="15.75" hidden="false" customHeight="true" outlineLevel="0" collapsed="false">
      <c r="A46" s="22" t="s">
        <v>30</v>
      </c>
      <c r="B46" s="22"/>
      <c r="C46" s="23"/>
      <c r="D46" s="23" t="n">
        <f aca="false">SUM(D37:D45)</f>
        <v>29952</v>
      </c>
      <c r="E46" s="23" t="n">
        <f aca="false">SUM(E37:E45)</f>
        <v>5990.4</v>
      </c>
      <c r="F46" s="23" t="n">
        <f aca="false">SUM(F37:F45)</f>
        <v>800</v>
      </c>
      <c r="G46" s="23" t="n">
        <f aca="false">SUM(G37:G45)</f>
        <v>2515.2</v>
      </c>
      <c r="H46" s="23" t="n">
        <f aca="false">SUM(H37:H45)</f>
        <v>1340</v>
      </c>
      <c r="I46" s="23" t="n">
        <f aca="false">SUM(I37:I45)</f>
        <v>1200</v>
      </c>
      <c r="J46" s="23" t="n">
        <f aca="false">SUM(J37:J45)</f>
        <v>200</v>
      </c>
      <c r="K46" s="23" t="n">
        <f aca="false">SUM(K37:K45)</f>
        <v>41997.6</v>
      </c>
      <c r="L46" s="23"/>
      <c r="M46" s="23" t="n">
        <f aca="false">SUM(M37:M45)</f>
        <v>459793.28</v>
      </c>
      <c r="N46" s="23" t="n">
        <f aca="false">SUM(N37:N45)</f>
        <v>0</v>
      </c>
      <c r="O46" s="23" t="n">
        <f aca="false">SUM(O37:O45)</f>
        <v>459793.28</v>
      </c>
      <c r="P46" s="20" t="n">
        <f aca="false">SUM(P37:P45)</f>
        <v>207801.68576</v>
      </c>
      <c r="Q46" s="20" t="n">
        <f aca="false">SUM(Q37:Q45)</f>
        <v>11264.93536</v>
      </c>
      <c r="R46" s="20" t="n">
        <f aca="false">O46+P46+Q46</f>
        <v>678859.90112</v>
      </c>
    </row>
    <row r="47" s="17" customFormat="true" ht="19.5" hidden="false" customHeight="true" outlineLevel="0" collapsed="false">
      <c r="A47" s="14" t="s">
        <v>35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/>
      <c r="Q47" s="16"/>
      <c r="R47" s="16"/>
    </row>
    <row r="48" s="26" customFormat="true" ht="13.8" hidden="false" customHeight="false" outlineLevel="0" collapsed="false">
      <c r="A48" s="21" t="n">
        <v>1</v>
      </c>
      <c r="B48" s="21" t="s">
        <v>43</v>
      </c>
      <c r="C48" s="21" t="n">
        <v>0.5</v>
      </c>
      <c r="D48" s="21" t="n">
        <v>2112</v>
      </c>
      <c r="E48" s="21" t="n">
        <v>422.4</v>
      </c>
      <c r="F48" s="21" t="n">
        <v>0</v>
      </c>
      <c r="G48" s="21" t="n">
        <v>126.72</v>
      </c>
      <c r="H48" s="21" t="n">
        <v>0</v>
      </c>
      <c r="I48" s="21" t="n">
        <v>0</v>
      </c>
      <c r="J48" s="21" t="n">
        <v>0</v>
      </c>
      <c r="K48" s="21" t="n">
        <f aca="false">D48+E48+F48+G48+H48+I48+J48</f>
        <v>2661.12</v>
      </c>
      <c r="L48" s="21" t="n">
        <v>12</v>
      </c>
      <c r="M48" s="21" t="n">
        <f aca="false">K48*12</f>
        <v>31933.44</v>
      </c>
      <c r="N48" s="21"/>
      <c r="O48" s="21" t="n">
        <f aca="false">M48+N48</f>
        <v>31933.44</v>
      </c>
      <c r="P48" s="30" t="n">
        <f aca="false">N48+O48</f>
        <v>31933.44</v>
      </c>
      <c r="Q48" s="19" t="n">
        <f aca="false">O48*2.45%</f>
        <v>782.36928</v>
      </c>
      <c r="R48" s="20" t="n">
        <f aca="false">O48+P48+Q48</f>
        <v>64649.24928</v>
      </c>
    </row>
    <row r="49" s="26" customFormat="true" ht="13.8" hidden="false" customHeight="false" outlineLevel="0" collapsed="false">
      <c r="A49" s="21" t="n">
        <v>2</v>
      </c>
      <c r="B49" s="21" t="s">
        <v>44</v>
      </c>
      <c r="C49" s="21" t="n">
        <v>0.5</v>
      </c>
      <c r="D49" s="21" t="n">
        <v>2112</v>
      </c>
      <c r="E49" s="21" t="n">
        <v>422.4</v>
      </c>
      <c r="F49" s="21" t="n">
        <v>0</v>
      </c>
      <c r="G49" s="21" t="n">
        <v>126.72</v>
      </c>
      <c r="H49" s="21" t="n">
        <v>0</v>
      </c>
      <c r="I49" s="21" t="n">
        <v>0</v>
      </c>
      <c r="J49" s="21" t="n">
        <v>0</v>
      </c>
      <c r="K49" s="21" t="n">
        <f aca="false">D49+E49+F49+G49+H49+I49+J49</f>
        <v>2661.12</v>
      </c>
      <c r="L49" s="21" t="n">
        <v>12</v>
      </c>
      <c r="M49" s="21" t="n">
        <f aca="false">K49*12</f>
        <v>31933.44</v>
      </c>
      <c r="N49" s="21"/>
      <c r="O49" s="21" t="n">
        <f aca="false">M49+N49</f>
        <v>31933.44</v>
      </c>
      <c r="P49" s="30" t="n">
        <f aca="false">N49+O49</f>
        <v>31933.44</v>
      </c>
      <c r="Q49" s="19" t="n">
        <f aca="false">O49*2.45%</f>
        <v>782.36928</v>
      </c>
      <c r="R49" s="20" t="n">
        <f aca="false">O49+P49+Q49</f>
        <v>64649.24928</v>
      </c>
    </row>
    <row r="50" customFormat="false" ht="13.8" hidden="false" customHeight="false" outlineLevel="0" collapsed="false">
      <c r="A50" s="21" t="n">
        <v>9</v>
      </c>
      <c r="B50" s="21" t="s">
        <v>45</v>
      </c>
      <c r="C50" s="21" t="n">
        <v>1</v>
      </c>
      <c r="D50" s="21" t="n">
        <v>4224</v>
      </c>
      <c r="E50" s="21" t="n">
        <v>844.8</v>
      </c>
      <c r="F50" s="21" t="n">
        <v>0</v>
      </c>
      <c r="G50" s="21" t="n">
        <v>253.44</v>
      </c>
      <c r="H50" s="21" t="n">
        <v>0</v>
      </c>
      <c r="I50" s="21" t="n">
        <v>200</v>
      </c>
      <c r="J50" s="21" t="n">
        <v>0</v>
      </c>
      <c r="K50" s="21" t="n">
        <f aca="false">D50+E50+F50+G50+H50+I50+J50</f>
        <v>5522.24</v>
      </c>
      <c r="L50" s="21" t="n">
        <v>12</v>
      </c>
      <c r="M50" s="21" t="n">
        <f aca="false">K50*12</f>
        <v>66266.88</v>
      </c>
      <c r="N50" s="21"/>
      <c r="O50" s="21" t="n">
        <f aca="false">M50+N50</f>
        <v>66266.88</v>
      </c>
      <c r="P50" s="30" t="n">
        <f aca="false">N50+O50</f>
        <v>66266.88</v>
      </c>
      <c r="Q50" s="19" t="n">
        <f aca="false">O50*2.45%</f>
        <v>1623.53856</v>
      </c>
      <c r="R50" s="20" t="n">
        <f aca="false">O50+P50+Q50</f>
        <v>134157.29856</v>
      </c>
    </row>
    <row r="51" customFormat="false" ht="14.25" hidden="false" customHeight="false" outlineLevel="0" collapsed="false">
      <c r="A51" s="25" t="n">
        <v>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19"/>
      <c r="Q51" s="19"/>
      <c r="R51" s="19"/>
    </row>
    <row r="52" customFormat="false" ht="14.25" hidden="false" customHeight="false" outlineLevel="0" collapsed="false">
      <c r="A52" s="25" t="n">
        <v>5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19"/>
      <c r="Q52" s="19"/>
      <c r="R52" s="19"/>
    </row>
    <row r="53" customFormat="false" ht="14.25" hidden="false" customHeight="false" outlineLevel="0" collapsed="false">
      <c r="A53" s="25" t="n">
        <v>6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19"/>
      <c r="Q53" s="19"/>
      <c r="R53" s="19"/>
    </row>
    <row r="54" customFormat="false" ht="14.25" hidden="false" customHeight="false" outlineLevel="0" collapsed="false">
      <c r="A54" s="25" t="n">
        <v>7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19"/>
      <c r="Q54" s="19"/>
      <c r="R54" s="19"/>
    </row>
    <row r="55" customFormat="false" ht="14.25" hidden="false" customHeight="false" outlineLevel="0" collapsed="false">
      <c r="A55" s="25" t="n">
        <v>8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19"/>
      <c r="Q55" s="19"/>
      <c r="R55" s="19"/>
    </row>
    <row r="56" customFormat="false" ht="14.25" hidden="false" customHeight="false" outlineLevel="0" collapsed="false">
      <c r="A56" s="25" t="n">
        <v>9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19"/>
      <c r="Q56" s="19"/>
      <c r="R56" s="19"/>
    </row>
    <row r="57" s="24" customFormat="true" ht="15.75" hidden="false" customHeight="true" outlineLevel="0" collapsed="false">
      <c r="A57" s="31" t="s">
        <v>30</v>
      </c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20"/>
      <c r="Q57" s="20"/>
      <c r="R57" s="20"/>
    </row>
    <row r="58" s="24" customFormat="true" ht="31.5" hidden="false" customHeight="true" outlineLevel="0" collapsed="false">
      <c r="A58" s="31" t="s">
        <v>46</v>
      </c>
      <c r="B58" s="31"/>
      <c r="C58" s="32"/>
      <c r="D58" s="33" t="n">
        <f aca="false">D24+D35+D46</f>
        <v>47567</v>
      </c>
      <c r="E58" s="33" t="n">
        <f aca="false">E24+E35+E46</f>
        <v>9513.4</v>
      </c>
      <c r="F58" s="33" t="n">
        <f aca="false">F24+F35+F46</f>
        <v>800</v>
      </c>
      <c r="G58" s="33" t="n">
        <f aca="false">G24+G35+G46</f>
        <v>3572.1</v>
      </c>
      <c r="H58" s="33" t="n">
        <f aca="false">H24+H35+H46</f>
        <v>1340</v>
      </c>
      <c r="I58" s="33" t="n">
        <f aca="false">I24+I35+I46</f>
        <v>1800</v>
      </c>
      <c r="J58" s="33" t="n">
        <f aca="false">J24+J35+J46</f>
        <v>200</v>
      </c>
      <c r="K58" s="33" t="n">
        <f aca="false">K24+K35+K46</f>
        <v>64992.5</v>
      </c>
      <c r="L58" s="33"/>
      <c r="M58" s="33" t="n">
        <f aca="false">M24+M35+M46</f>
        <v>844746.96</v>
      </c>
      <c r="N58" s="33" t="n">
        <f aca="false">N24+N35+N46</f>
        <v>0</v>
      </c>
      <c r="O58" s="33" t="n">
        <f aca="false">O24+O35+O46</f>
        <v>844746.96</v>
      </c>
      <c r="P58" s="33" t="n">
        <f aca="false">P24+P35+P46</f>
        <v>273628.76504</v>
      </c>
      <c r="Q58" s="33" t="n">
        <f aca="false">Q24+Q35+Q46</f>
        <v>20696.30052</v>
      </c>
      <c r="R58" s="33" t="n">
        <f aca="false">R24+R35+R46</f>
        <v>1139072.02556</v>
      </c>
    </row>
    <row r="59" customFormat="false" ht="14.25" hidden="false" customHeight="false" outlineLevel="0" collapsed="false">
      <c r="A59" s="0" t="s">
        <v>47</v>
      </c>
      <c r="B59" s="0" t="s">
        <v>48</v>
      </c>
    </row>
    <row r="61" customFormat="false" ht="14.25" hidden="false" customHeight="false" outlineLevel="0" collapsed="false">
      <c r="B61" s="34" t="s">
        <v>49</v>
      </c>
      <c r="G61" s="34" t="s">
        <v>50</v>
      </c>
      <c r="N61" s="34" t="s">
        <v>51</v>
      </c>
    </row>
  </sheetData>
  <mergeCells count="33">
    <mergeCell ref="A3:O3"/>
    <mergeCell ref="B4:C4"/>
    <mergeCell ref="A6:P6"/>
    <mergeCell ref="A8:A11"/>
    <mergeCell ref="B8:B11"/>
    <mergeCell ref="C8:C11"/>
    <mergeCell ref="D8:J8"/>
    <mergeCell ref="K8:K11"/>
    <mergeCell ref="L8:L11"/>
    <mergeCell ref="M8:M11"/>
    <mergeCell ref="N8:N11"/>
    <mergeCell ref="O8:O11"/>
    <mergeCell ref="P8:P11"/>
    <mergeCell ref="Q8:Q11"/>
    <mergeCell ref="R8:R11"/>
    <mergeCell ref="D9:D11"/>
    <mergeCell ref="E9:E11"/>
    <mergeCell ref="F9:F11"/>
    <mergeCell ref="G9:J9"/>
    <mergeCell ref="G10:G11"/>
    <mergeCell ref="H10:H11"/>
    <mergeCell ref="I10:I11"/>
    <mergeCell ref="J10:J11"/>
    <mergeCell ref="A13:O13"/>
    <mergeCell ref="A14:O14"/>
    <mergeCell ref="A24:B24"/>
    <mergeCell ref="A25:O25"/>
    <mergeCell ref="A35:B35"/>
    <mergeCell ref="A36:O36"/>
    <mergeCell ref="A46:B46"/>
    <mergeCell ref="A47:O47"/>
    <mergeCell ref="A57:B57"/>
    <mergeCell ref="A58:B58"/>
  </mergeCells>
  <printOptions headings="false" gridLines="false" gridLinesSet="true" horizontalCentered="false" verticalCentered="false"/>
  <pageMargins left="0.118055555555556" right="0.118055555555556" top="0.157638888888889" bottom="0.157638888888889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01562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01562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LibreOffice/7.2.4.1$Windows_X86_64 LibreOffice_project/27d75539669ac387bb498e35313b970b7fe9c4f9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2020-09-07T11:53:51Z</dcterms:created>
  <dc:creator>janczyk.m</dc:creator>
  <dc:description/>
  <dc:language>pl-PL</dc:language>
  <cp:lastModifiedBy/>
  <cp:lastPrinted>2022-10-05T18:56:03Z</cp:lastPrinted>
  <dcterms:modified xsi:type="dcterms:W3CDTF">2022-10-07T10:49:02Z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